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68" i="2"/>
  <c r="G69" l="1"/>
  <c r="F31"/>
  <c r="F32"/>
  <c r="F33"/>
  <c r="F35" l="1"/>
  <c r="F36"/>
  <c r="F38"/>
  <c r="F39"/>
  <c r="F44"/>
  <c r="F45"/>
  <c r="F46"/>
  <c r="F47"/>
  <c r="D55"/>
  <c r="F20" l="1"/>
  <c r="F15"/>
  <c r="D15"/>
  <c r="D21"/>
  <c r="F21" s="1"/>
  <c r="F22"/>
  <c r="F11"/>
  <c r="G35" l="1"/>
  <c r="F41" l="1"/>
  <c r="D30"/>
  <c r="F34"/>
  <c r="D43"/>
  <c r="D13"/>
  <c r="D19"/>
  <c r="D29" l="1"/>
  <c r="D54" s="1"/>
  <c r="D12"/>
  <c r="D9" s="1"/>
  <c r="D10"/>
  <c r="E43"/>
  <c r="D70" l="1"/>
  <c r="E69" s="1"/>
  <c r="E19"/>
  <c r="G21" l="1"/>
  <c r="G22"/>
  <c r="G57" l="1"/>
  <c r="G58"/>
  <c r="G59"/>
  <c r="G60"/>
  <c r="G61"/>
  <c r="G63"/>
  <c r="G64"/>
  <c r="G65"/>
  <c r="G66"/>
  <c r="G67"/>
  <c r="E30"/>
  <c r="G31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3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2"/>
  <c r="E62"/>
  <c r="F56"/>
  <c r="G56" s="1"/>
  <c r="E56"/>
  <c r="G14"/>
  <c r="E13"/>
  <c r="E10" s="1"/>
  <c r="C8"/>
  <c r="D8" s="1"/>
  <c r="E8" s="1"/>
  <c r="F8" s="1"/>
  <c r="G8" s="1"/>
  <c r="B8"/>
  <c r="G62" l="1"/>
  <c r="F29"/>
  <c r="G29"/>
  <c r="G11"/>
  <c r="F13"/>
  <c r="G13" s="1"/>
  <c r="F10" l="1"/>
  <c r="G10" s="1"/>
  <c r="F19"/>
  <c r="F12" s="1"/>
  <c r="E12"/>
  <c r="G19" l="1"/>
  <c r="G12"/>
  <c r="F9"/>
  <c r="F54" l="1"/>
  <c r="E9"/>
  <c r="E68" l="1"/>
  <c r="E54"/>
  <c r="G9"/>
  <c r="G54" l="1"/>
  <c r="E55"/>
  <c r="E70" s="1"/>
  <c r="F69" s="1"/>
  <c r="F70" s="1"/>
  <c r="F68"/>
  <c r="F55" s="1"/>
  <c r="G70" l="1"/>
  <c r="G55"/>
</calcChain>
</file>

<file path=xl/sharedStrings.xml><?xml version="1.0" encoding="utf-8"?>
<sst xmlns="http://schemas.openxmlformats.org/spreadsheetml/2006/main" count="147" uniqueCount="108">
  <si>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</si>
  <si>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</si>
  <si>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</si>
  <si>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</si>
  <si>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</si>
  <si>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</si>
  <si>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</si>
  <si>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</si>
  <si>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</si>
  <si>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</si>
  <si>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</si>
  <si>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</si>
  <si>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</si>
  <si>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</si>
  <si>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</si>
  <si>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</si>
  <si>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</si>
  <si>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</si>
  <si>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</si>
  <si>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</si>
  <si>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</si>
  <si>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</si>
  <si>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</si>
  <si>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</si>
  <si>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</si>
  <si>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</si>
  <si>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</si>
  <si>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</si>
  <si>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</si>
  <si>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</si>
  <si>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</si>
  <si>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</si>
  <si>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</si>
  <si>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</si>
  <si>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</si>
  <si>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</si>
  <si>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</si>
  <si>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</si>
  <si>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</si>
  <si>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</si>
  <si>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</si>
  <si>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</si>
  <si>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</si>
  <si>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</si>
  <si>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</si>
  <si>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</si>
  <si>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</si>
  <si>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</si>
  <si>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</si>
  <si>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</si>
  <si>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</si>
  <si>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</si>
  <si>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</si>
  <si>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</si>
  <si>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</si>
  <si>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</si>
  <si>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</si>
  <si>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</si>
  <si>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</si>
  <si>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</si>
  <si>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</si>
  <si>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</si>
  <si>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</si>
  <si>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</si>
  <si>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</si>
  <si>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</si>
  <si>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</si>
  <si>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</si>
  <si>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</si>
  <si>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</si>
  <si>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</si>
  <si>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</si>
  <si>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</si>
  <si>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</si>
  <si>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</si>
  <si>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</si>
  <si>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</si>
  <si>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</si>
  <si>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</si>
  <si>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</si>
  <si>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</si>
  <si>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</si>
  <si>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</si>
  <si>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</si>
  <si>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</si>
  <si>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</si>
  <si>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</si>
  <si>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</si>
  <si>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</si>
  <si>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</si>
  <si>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</si>
  <si>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</si>
  <si>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</si>
  <si>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</si>
  <si>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</si>
  <si>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</si>
  <si>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</si>
  <si>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</si>
  <si>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</si>
  <si>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</si>
  <si>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</si>
  <si>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</si>
  <si>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</si>
  <si>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</si>
  <si>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</si>
  <si>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</si>
  <si>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"01" июня 2023 года</t>
  </si>
  <si>
    <r>
      <t>КАССОВЫЙ ПЛАН (ПОДЕКАДНЫЙ) НА ИЮНЬ МЕСЯЦ 2023 ГОДА</t>
    </r>
    <r>
      <rPr>
        <sz val="12"/>
        <rFont val="Times New Roman"/>
        <family val="1"/>
        <charset val="204"/>
      </rPr>
      <t xml:space="preserve">
(текущий)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</si>
</sst>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topLeftCell="A40" zoomScale="90" zoomScaleNormal="90" workbookViewId="0">
      <selection activeCell="D68" sqref="D68:F71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38" t="s">
        <v>99</v>
      </c>
      <c r="F1" s="38"/>
      <c r="G1" s="38"/>
    </row>
    <row r="2" spans="1:7" ht="16.5" customHeight="1">
      <c r="B2" s="3"/>
      <c r="C2" s="3"/>
      <c r="D2" s="3"/>
      <c r="E2" s="38" t="s">
        <v>100</v>
      </c>
      <c r="F2" s="38"/>
      <c r="G2" s="38"/>
    </row>
    <row r="3" spans="1:7" ht="33" customHeight="1">
      <c r="B3" s="3"/>
      <c r="C3" s="3"/>
      <c r="D3" s="3"/>
      <c r="E3" s="39" t="s">
        <v>94</v>
      </c>
      <c r="F3" s="39"/>
      <c r="G3" s="39"/>
    </row>
    <row r="4" spans="1:7" ht="17.25" customHeight="1">
      <c r="B4" s="3"/>
      <c r="C4" s="3"/>
      <c r="D4" s="3"/>
      <c r="E4" s="20" t="s">
        <v>106</v>
      </c>
      <c r="F4" s="20"/>
      <c r="G4" s="20"/>
    </row>
    <row r="5" spans="1:7" ht="45" customHeight="1">
      <c r="A5" s="44" t="s">
        <v>107</v>
      </c>
      <c r="B5" s="44"/>
      <c r="C5" s="44"/>
      <c r="D5" s="44"/>
      <c r="E5" s="44"/>
      <c r="F5" s="44"/>
      <c r="G5" s="44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1" t="s">
        <v>1</v>
      </c>
      <c r="B7" s="22" t="s">
        <v>2</v>
      </c>
      <c r="C7" s="22" t="s">
        <v>3</v>
      </c>
      <c r="D7" s="22" t="s">
        <v>95</v>
      </c>
      <c r="E7" s="22" t="s">
        <v>96</v>
      </c>
      <c r="F7" s="22" t="s">
        <v>97</v>
      </c>
      <c r="G7" s="23" t="s">
        <v>98</v>
      </c>
    </row>
    <row r="8" spans="1:7" s="27" customFormat="1" ht="9.75" customHeight="1" thickBot="1">
      <c r="A8" s="24" t="s">
        <v>0</v>
      </c>
      <c r="B8" s="25">
        <f>A8+1</f>
        <v>2</v>
      </c>
      <c r="C8" s="25">
        <f t="shared" ref="C8:G8" si="0">B8+1</f>
        <v>3</v>
      </c>
      <c r="D8" s="25">
        <f t="shared" si="0"/>
        <v>4</v>
      </c>
      <c r="E8" s="25">
        <f t="shared" si="0"/>
        <v>5</v>
      </c>
      <c r="F8" s="25">
        <f t="shared" si="0"/>
        <v>6</v>
      </c>
      <c r="G8" s="26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36">
        <f t="shared" ref="D9:F9" si="1">D11+D12</f>
        <v>29215.175070000001</v>
      </c>
      <c r="E9" s="36">
        <f t="shared" si="1"/>
        <v>7845</v>
      </c>
      <c r="F9" s="36">
        <f t="shared" si="1"/>
        <v>20401.768259999997</v>
      </c>
      <c r="G9" s="36">
        <f t="shared" ref="G9:G20" si="2">D9+E9+F9</f>
        <v>57461.943329999995</v>
      </c>
    </row>
    <row r="10" spans="1:7" ht="15" customHeight="1">
      <c r="A10" s="30"/>
      <c r="B10" s="11" t="s">
        <v>79</v>
      </c>
      <c r="C10" s="4" t="s">
        <v>73</v>
      </c>
      <c r="D10" s="35">
        <f t="shared" ref="D10:F10" si="3">D11+D13</f>
        <v>10854.71833</v>
      </c>
      <c r="E10" s="35">
        <f t="shared" si="3"/>
        <v>4984</v>
      </c>
      <c r="F10" s="35">
        <f t="shared" si="3"/>
        <v>5571.8249999999998</v>
      </c>
      <c r="G10" s="34">
        <f t="shared" si="2"/>
        <v>21410.54333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4">
        <v>736</v>
      </c>
      <c r="E11" s="34">
        <v>4984</v>
      </c>
      <c r="F11" s="34">
        <f>11140.4-D11-E11</f>
        <v>5420.4</v>
      </c>
      <c r="G11" s="34">
        <f t="shared" si="2"/>
        <v>11140.4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34">
        <f t="shared" ref="D12" si="4">D13+D19</f>
        <v>28479.175070000001</v>
      </c>
      <c r="E12" s="34">
        <f t="shared" ref="E12:F12" si="5">E13+E19</f>
        <v>2861</v>
      </c>
      <c r="F12" s="34">
        <f t="shared" si="5"/>
        <v>14981.368259999997</v>
      </c>
      <c r="G12" s="34">
        <f t="shared" si="2"/>
        <v>46321.54333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34">
        <f t="shared" ref="D13" si="6">D14+D15+D16+D17+D18</f>
        <v>10118.71833</v>
      </c>
      <c r="E13" s="34">
        <f t="shared" ref="E13:F13" si="7">E14+E15+E16+E17+E18</f>
        <v>0</v>
      </c>
      <c r="F13" s="34">
        <f t="shared" si="7"/>
        <v>151.42499999999998</v>
      </c>
      <c r="G13" s="34">
        <f t="shared" si="2"/>
        <v>10270.143329999999</v>
      </c>
    </row>
    <row r="14" spans="1:7" ht="14.25" customHeight="1">
      <c r="A14" s="30"/>
      <c r="B14" s="31" t="s">
        <v>11</v>
      </c>
      <c r="C14" s="4" t="s">
        <v>12</v>
      </c>
      <c r="D14" s="35">
        <v>9216.36</v>
      </c>
      <c r="E14" s="35">
        <v>0</v>
      </c>
      <c r="F14" s="35">
        <v>0</v>
      </c>
      <c r="G14" s="34">
        <f t="shared" si="2"/>
        <v>9216.36</v>
      </c>
    </row>
    <row r="15" spans="1:7" ht="28.5" customHeight="1">
      <c r="A15" s="30"/>
      <c r="B15" s="14" t="s">
        <v>86</v>
      </c>
      <c r="C15" s="4" t="s">
        <v>13</v>
      </c>
      <c r="D15" s="35">
        <f>133.185+90.59</f>
        <v>223.77500000000001</v>
      </c>
      <c r="E15" s="35">
        <v>0</v>
      </c>
      <c r="F15" s="35">
        <f>327.2-E15-D15</f>
        <v>103.42499999999998</v>
      </c>
      <c r="G15" s="34">
        <f t="shared" si="2"/>
        <v>327.2</v>
      </c>
    </row>
    <row r="16" spans="1:7" ht="15" customHeight="1">
      <c r="A16" s="30"/>
      <c r="B16" s="14" t="s">
        <v>87</v>
      </c>
      <c r="C16" s="4" t="s">
        <v>14</v>
      </c>
      <c r="D16" s="35">
        <v>678.58333000000005</v>
      </c>
      <c r="E16" s="35">
        <v>0</v>
      </c>
      <c r="F16" s="35">
        <v>0</v>
      </c>
      <c r="G16" s="34">
        <f t="shared" si="2"/>
        <v>678.58333000000005</v>
      </c>
    </row>
    <row r="17" spans="1:7" ht="34.5" customHeight="1">
      <c r="A17" s="30"/>
      <c r="B17" s="14" t="s">
        <v>91</v>
      </c>
      <c r="C17" s="4" t="s">
        <v>15</v>
      </c>
      <c r="D17" s="35">
        <v>0</v>
      </c>
      <c r="E17" s="35">
        <v>0</v>
      </c>
      <c r="F17" s="35">
        <v>48</v>
      </c>
      <c r="G17" s="34">
        <f t="shared" si="2"/>
        <v>48</v>
      </c>
    </row>
    <row r="18" spans="1:7" ht="13.5" customHeight="1">
      <c r="A18" s="30"/>
      <c r="B18" s="14" t="s">
        <v>18</v>
      </c>
      <c r="C18" s="4" t="s">
        <v>101</v>
      </c>
      <c r="D18" s="35">
        <v>0</v>
      </c>
      <c r="E18" s="35">
        <v>0</v>
      </c>
      <c r="F18" s="35">
        <v>0</v>
      </c>
      <c r="G18" s="34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34">
        <f t="shared" ref="D19:F19" si="8">D20+D21+D22+D23+D24+D25+D26+D27+D28</f>
        <v>18360.456740000001</v>
      </c>
      <c r="E19" s="34">
        <f t="shared" si="8"/>
        <v>2861</v>
      </c>
      <c r="F19" s="34">
        <f t="shared" si="8"/>
        <v>14829.943259999998</v>
      </c>
      <c r="G19" s="34">
        <f t="shared" si="2"/>
        <v>36051.4</v>
      </c>
    </row>
    <row r="20" spans="1:7" ht="15.75" customHeight="1">
      <c r="A20" s="42"/>
      <c r="B20" s="14" t="s">
        <v>82</v>
      </c>
      <c r="C20" s="4" t="s">
        <v>13</v>
      </c>
      <c r="D20" s="35">
        <v>511.29255000000001</v>
      </c>
      <c r="E20" s="35">
        <v>1987</v>
      </c>
      <c r="F20" s="35">
        <f>5444.4-E20-D20</f>
        <v>2946.1074499999995</v>
      </c>
      <c r="G20" s="34">
        <f t="shared" si="2"/>
        <v>5444.4</v>
      </c>
    </row>
    <row r="21" spans="1:7" ht="15.75" customHeight="1">
      <c r="A21" s="42"/>
      <c r="B21" s="14" t="s">
        <v>83</v>
      </c>
      <c r="C21" s="4" t="s">
        <v>14</v>
      </c>
      <c r="D21" s="35">
        <f>16452.7-675.58</f>
        <v>15777.12</v>
      </c>
      <c r="E21" s="35">
        <v>874</v>
      </c>
      <c r="F21" s="35">
        <f>27457-E21-D21</f>
        <v>10805.88</v>
      </c>
      <c r="G21" s="34">
        <f t="shared" ref="G21:G23" si="9">D21+E21+F21</f>
        <v>27457</v>
      </c>
    </row>
    <row r="22" spans="1:7" ht="15.75" customHeight="1">
      <c r="A22" s="42"/>
      <c r="B22" s="14" t="s">
        <v>84</v>
      </c>
      <c r="C22" s="4" t="s">
        <v>15</v>
      </c>
      <c r="D22" s="35">
        <v>2072.0441900000001</v>
      </c>
      <c r="E22" s="35">
        <v>0</v>
      </c>
      <c r="F22" s="35">
        <f>3150-E22-D22</f>
        <v>1077.9558099999999</v>
      </c>
      <c r="G22" s="34">
        <f t="shared" si="9"/>
        <v>3150</v>
      </c>
    </row>
    <row r="23" spans="1:7" ht="15.75" customHeight="1">
      <c r="A23" s="32"/>
      <c r="B23" s="33" t="s">
        <v>16</v>
      </c>
      <c r="C23" s="4" t="s">
        <v>17</v>
      </c>
      <c r="D23" s="35">
        <v>0</v>
      </c>
      <c r="E23" s="35">
        <v>0</v>
      </c>
      <c r="F23" s="35">
        <v>0</v>
      </c>
      <c r="G23" s="34">
        <f t="shared" si="9"/>
        <v>0</v>
      </c>
    </row>
    <row r="24" spans="1:7" ht="13.5" customHeight="1">
      <c r="A24" s="42"/>
      <c r="B24" s="43" t="s">
        <v>18</v>
      </c>
      <c r="C24" s="4" t="s">
        <v>19</v>
      </c>
      <c r="D24" s="35">
        <v>0</v>
      </c>
      <c r="E24" s="35">
        <v>0</v>
      </c>
      <c r="F24" s="35">
        <v>0</v>
      </c>
      <c r="G24" s="34">
        <f t="shared" ref="G24:G27" si="10">D24+E24+F24</f>
        <v>0</v>
      </c>
    </row>
    <row r="25" spans="1:7" ht="10.5" customHeight="1">
      <c r="A25" s="42"/>
      <c r="B25" s="43"/>
      <c r="C25" s="4" t="s">
        <v>20</v>
      </c>
      <c r="D25" s="35">
        <v>0</v>
      </c>
      <c r="E25" s="35">
        <v>0</v>
      </c>
      <c r="F25" s="35">
        <v>0</v>
      </c>
      <c r="G25" s="34">
        <f t="shared" si="10"/>
        <v>0</v>
      </c>
    </row>
    <row r="26" spans="1:7" ht="13.5" customHeight="1">
      <c r="A26" s="42"/>
      <c r="B26" s="43"/>
      <c r="C26" s="4" t="s">
        <v>21</v>
      </c>
      <c r="D26" s="35">
        <v>0</v>
      </c>
      <c r="E26" s="35">
        <v>0</v>
      </c>
      <c r="F26" s="35">
        <v>0</v>
      </c>
      <c r="G26" s="34">
        <f t="shared" si="10"/>
        <v>0</v>
      </c>
    </row>
    <row r="27" spans="1:7" ht="13.5" customHeight="1">
      <c r="A27" s="42"/>
      <c r="B27" s="43"/>
      <c r="C27" s="4" t="s">
        <v>22</v>
      </c>
      <c r="D27" s="35">
        <v>0</v>
      </c>
      <c r="E27" s="35">
        <v>0</v>
      </c>
      <c r="F27" s="35">
        <v>0</v>
      </c>
      <c r="G27" s="34">
        <f t="shared" si="10"/>
        <v>0</v>
      </c>
    </row>
    <row r="28" spans="1:7" ht="15" customHeight="1">
      <c r="A28" s="32"/>
      <c r="B28" s="33" t="s">
        <v>23</v>
      </c>
      <c r="C28" s="4"/>
      <c r="D28" s="35">
        <v>0</v>
      </c>
      <c r="E28" s="35">
        <v>0</v>
      </c>
      <c r="F28" s="35">
        <v>0</v>
      </c>
      <c r="G28" s="34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34">
        <f t="shared" ref="D29" si="11">D30+D43</f>
        <v>28428.070680000004</v>
      </c>
      <c r="E29" s="34">
        <f t="shared" ref="E29:G29" si="12">E30+E43</f>
        <v>7924</v>
      </c>
      <c r="F29" s="34">
        <f t="shared" si="12"/>
        <v>24040.929319999999</v>
      </c>
      <c r="G29" s="34">
        <f t="shared" si="12"/>
        <v>60393</v>
      </c>
    </row>
    <row r="30" spans="1:7" s="7" customFormat="1" ht="47.25" customHeight="1">
      <c r="A30" s="9" t="s">
        <v>26</v>
      </c>
      <c r="B30" s="15" t="s">
        <v>93</v>
      </c>
      <c r="C30" s="6" t="s">
        <v>73</v>
      </c>
      <c r="D30" s="34">
        <f t="shared" ref="D30" si="13">SUM(D31:D42)</f>
        <v>10353.27068</v>
      </c>
      <c r="E30" s="34">
        <f t="shared" ref="E30:G30" si="14">SUM(E31:E42)</f>
        <v>3246</v>
      </c>
      <c r="F30" s="34">
        <f t="shared" si="14"/>
        <v>10742.329320000001</v>
      </c>
      <c r="G30" s="34">
        <f t="shared" si="14"/>
        <v>24341.599999999999</v>
      </c>
    </row>
    <row r="31" spans="1:7" ht="13.5" customHeight="1">
      <c r="A31" s="30"/>
      <c r="B31" s="31" t="s">
        <v>66</v>
      </c>
      <c r="C31" s="4" t="s">
        <v>73</v>
      </c>
      <c r="D31" s="35">
        <v>3956.1</v>
      </c>
      <c r="E31" s="35">
        <v>1549</v>
      </c>
      <c r="F31" s="35">
        <f>9094.2-E31-D31</f>
        <v>3589.1000000000008</v>
      </c>
      <c r="G31" s="35">
        <f t="shared" ref="G31:G41" si="15">D31+E31+F31</f>
        <v>9094.2000000000007</v>
      </c>
    </row>
    <row r="32" spans="1:7" ht="13.5" customHeight="1">
      <c r="A32" s="30"/>
      <c r="B32" s="31" t="s">
        <v>67</v>
      </c>
      <c r="C32" s="4" t="s">
        <v>73</v>
      </c>
      <c r="D32" s="35">
        <v>1230.3</v>
      </c>
      <c r="E32" s="35">
        <v>587</v>
      </c>
      <c r="F32" s="35">
        <f>2248.9-E32-D32</f>
        <v>431.60000000000014</v>
      </c>
      <c r="G32" s="35">
        <f t="shared" si="15"/>
        <v>2248.9</v>
      </c>
    </row>
    <row r="33" spans="1:7" ht="13.5" customHeight="1">
      <c r="A33" s="30"/>
      <c r="B33" s="31" t="s">
        <v>68</v>
      </c>
      <c r="C33" s="4" t="s">
        <v>73</v>
      </c>
      <c r="D33" s="35">
        <v>1851.3</v>
      </c>
      <c r="E33" s="35">
        <v>254</v>
      </c>
      <c r="F33" s="35">
        <f>7336.1-E33-D33</f>
        <v>5230.8</v>
      </c>
      <c r="G33" s="35">
        <f t="shared" si="15"/>
        <v>7336.1</v>
      </c>
    </row>
    <row r="34" spans="1:7" ht="13.5" customHeight="1">
      <c r="A34" s="30"/>
      <c r="B34" s="31" t="s">
        <v>69</v>
      </c>
      <c r="C34" s="4" t="s">
        <v>73</v>
      </c>
      <c r="D34" s="35">
        <v>0</v>
      </c>
      <c r="E34" s="35">
        <v>0</v>
      </c>
      <c r="F34" s="35">
        <f>346.7-E34-D34</f>
        <v>346.7</v>
      </c>
      <c r="G34" s="35">
        <f t="shared" si="15"/>
        <v>346.7</v>
      </c>
    </row>
    <row r="35" spans="1:7" ht="13.5" customHeight="1">
      <c r="A35" s="30"/>
      <c r="B35" s="31" t="s">
        <v>74</v>
      </c>
      <c r="C35" s="4" t="s">
        <v>73</v>
      </c>
      <c r="D35" s="35">
        <v>0</v>
      </c>
      <c r="E35" s="35">
        <v>0</v>
      </c>
      <c r="F35" s="35">
        <f>23-E35-D35</f>
        <v>23</v>
      </c>
      <c r="G35" s="35">
        <f t="shared" ref="G35" si="16">D35+E35+F35</f>
        <v>23</v>
      </c>
    </row>
    <row r="36" spans="1:7" ht="13.5" customHeight="1">
      <c r="A36" s="30"/>
      <c r="B36" s="31" t="s">
        <v>70</v>
      </c>
      <c r="C36" s="4" t="s">
        <v>73</v>
      </c>
      <c r="D36" s="35">
        <v>1006.58333</v>
      </c>
      <c r="E36" s="35">
        <v>0</v>
      </c>
      <c r="F36" s="35">
        <f>1006.6-E36-D36</f>
        <v>1.6669999999976426E-2</v>
      </c>
      <c r="G36" s="35">
        <f t="shared" si="15"/>
        <v>1006.6</v>
      </c>
    </row>
    <row r="37" spans="1:7" ht="13.5" customHeight="1">
      <c r="A37" s="30"/>
      <c r="B37" s="31" t="s">
        <v>102</v>
      </c>
      <c r="C37" s="4" t="s">
        <v>73</v>
      </c>
      <c r="D37" s="35">
        <v>0</v>
      </c>
      <c r="E37" s="35">
        <v>0</v>
      </c>
      <c r="F37" s="35">
        <v>0</v>
      </c>
      <c r="G37" s="35">
        <f t="shared" si="15"/>
        <v>0</v>
      </c>
    </row>
    <row r="38" spans="1:7" ht="13.5" customHeight="1">
      <c r="A38" s="30"/>
      <c r="B38" s="31" t="s">
        <v>76</v>
      </c>
      <c r="C38" s="4" t="s">
        <v>73</v>
      </c>
      <c r="D38" s="35">
        <v>2308.9873499999999</v>
      </c>
      <c r="E38" s="35">
        <v>856</v>
      </c>
      <c r="F38" s="35">
        <f>4065.6-D38-E38</f>
        <v>900.61265000000003</v>
      </c>
      <c r="G38" s="35">
        <f t="shared" si="15"/>
        <v>4065.6</v>
      </c>
    </row>
    <row r="39" spans="1:7" ht="13.5" customHeight="1">
      <c r="A39" s="30"/>
      <c r="B39" s="31" t="s">
        <v>71</v>
      </c>
      <c r="C39" s="4" t="s">
        <v>73</v>
      </c>
      <c r="D39" s="35">
        <v>0</v>
      </c>
      <c r="E39" s="35">
        <v>0</v>
      </c>
      <c r="F39" s="35">
        <f>200.5-D39-E39</f>
        <v>200.5</v>
      </c>
      <c r="G39" s="35">
        <f t="shared" si="15"/>
        <v>200.5</v>
      </c>
    </row>
    <row r="40" spans="1:7" ht="36" customHeight="1">
      <c r="A40" s="30"/>
      <c r="B40" s="31" t="s">
        <v>72</v>
      </c>
      <c r="C40" s="4" t="s">
        <v>73</v>
      </c>
      <c r="D40" s="35">
        <v>0</v>
      </c>
      <c r="E40" s="35">
        <v>0</v>
      </c>
      <c r="F40" s="35">
        <v>20</v>
      </c>
      <c r="G40" s="35">
        <f t="shared" si="15"/>
        <v>20</v>
      </c>
    </row>
    <row r="41" spans="1:7" ht="15" customHeight="1">
      <c r="A41" s="30"/>
      <c r="B41" s="31" t="s">
        <v>90</v>
      </c>
      <c r="C41" s="4" t="s">
        <v>73</v>
      </c>
      <c r="D41" s="35">
        <v>0</v>
      </c>
      <c r="E41" s="35">
        <v>0</v>
      </c>
      <c r="F41" s="35">
        <f>0-E41-D41</f>
        <v>0</v>
      </c>
      <c r="G41" s="35">
        <f t="shared" si="15"/>
        <v>0</v>
      </c>
    </row>
    <row r="42" spans="1:7" ht="15" customHeight="1">
      <c r="A42" s="30"/>
      <c r="B42" s="31" t="s">
        <v>103</v>
      </c>
      <c r="C42" s="4" t="s">
        <v>73</v>
      </c>
      <c r="D42" s="35">
        <v>0</v>
      </c>
      <c r="E42" s="35">
        <v>0</v>
      </c>
      <c r="F42" s="35">
        <v>0</v>
      </c>
      <c r="G42" s="35">
        <f>D42+E42+F42</f>
        <v>0</v>
      </c>
    </row>
    <row r="43" spans="1:7" s="7" customFormat="1" ht="47.25" customHeight="1">
      <c r="A43" s="9" t="s">
        <v>27</v>
      </c>
      <c r="B43" s="15" t="s">
        <v>92</v>
      </c>
      <c r="C43" s="6" t="s">
        <v>73</v>
      </c>
      <c r="D43" s="34">
        <f t="shared" ref="D43:G43" si="17">SUM(D44:D53)</f>
        <v>18074.800000000003</v>
      </c>
      <c r="E43" s="34">
        <f t="shared" si="17"/>
        <v>4678</v>
      </c>
      <c r="F43" s="34">
        <f t="shared" si="17"/>
        <v>13298.599999999999</v>
      </c>
      <c r="G43" s="34">
        <f t="shared" si="17"/>
        <v>36051.4</v>
      </c>
    </row>
    <row r="44" spans="1:7" ht="15.75" customHeight="1">
      <c r="A44" s="30"/>
      <c r="B44" s="31" t="s">
        <v>66</v>
      </c>
      <c r="C44" s="4" t="s">
        <v>73</v>
      </c>
      <c r="D44" s="35">
        <v>17581</v>
      </c>
      <c r="E44" s="35">
        <v>4496</v>
      </c>
      <c r="F44" s="35">
        <f>28185.6-E44-D44</f>
        <v>6108.5999999999985</v>
      </c>
      <c r="G44" s="34">
        <f t="shared" ref="G44:G52" si="18">D44+E44+F44</f>
        <v>28185.599999999999</v>
      </c>
    </row>
    <row r="45" spans="1:7" ht="15.75" customHeight="1">
      <c r="A45" s="30"/>
      <c r="B45" s="31" t="s">
        <v>67</v>
      </c>
      <c r="C45" s="4" t="s">
        <v>73</v>
      </c>
      <c r="D45" s="35">
        <v>57.7</v>
      </c>
      <c r="E45" s="35">
        <v>0</v>
      </c>
      <c r="F45" s="35">
        <f>90-E45-D45</f>
        <v>32.299999999999997</v>
      </c>
      <c r="G45" s="34">
        <f t="shared" si="18"/>
        <v>90</v>
      </c>
    </row>
    <row r="46" spans="1:7" ht="15.75" customHeight="1">
      <c r="A46" s="30"/>
      <c r="B46" s="31" t="s">
        <v>68</v>
      </c>
      <c r="C46" s="4" t="s">
        <v>73</v>
      </c>
      <c r="D46" s="35">
        <v>105.2</v>
      </c>
      <c r="E46" s="35">
        <v>56</v>
      </c>
      <c r="F46" s="35">
        <f>4880-E46-D46</f>
        <v>4718.8</v>
      </c>
      <c r="G46" s="34">
        <f t="shared" si="18"/>
        <v>4880</v>
      </c>
    </row>
    <row r="47" spans="1:7" ht="15.75" customHeight="1">
      <c r="A47" s="30"/>
      <c r="B47" s="31" t="s">
        <v>74</v>
      </c>
      <c r="C47" s="4" t="s">
        <v>73</v>
      </c>
      <c r="D47" s="35">
        <v>330.9</v>
      </c>
      <c r="E47" s="35">
        <v>126</v>
      </c>
      <c r="F47" s="35">
        <f>660.9-E47-D47</f>
        <v>204</v>
      </c>
      <c r="G47" s="34">
        <f t="shared" si="18"/>
        <v>660.9</v>
      </c>
    </row>
    <row r="48" spans="1:7" ht="15.75" customHeight="1">
      <c r="A48" s="30"/>
      <c r="B48" s="31" t="s">
        <v>75</v>
      </c>
      <c r="C48" s="4" t="s">
        <v>73</v>
      </c>
      <c r="D48" s="35">
        <v>0</v>
      </c>
      <c r="E48" s="35">
        <v>0</v>
      </c>
      <c r="F48" s="35">
        <v>1784.9</v>
      </c>
      <c r="G48" s="34">
        <f t="shared" si="18"/>
        <v>1784.9</v>
      </c>
    </row>
    <row r="49" spans="1:7" ht="15.75" customHeight="1">
      <c r="A49" s="30"/>
      <c r="B49" s="31" t="s">
        <v>70</v>
      </c>
      <c r="C49" s="4" t="s">
        <v>73</v>
      </c>
      <c r="D49" s="35">
        <v>0</v>
      </c>
      <c r="E49" s="35">
        <v>0</v>
      </c>
      <c r="F49" s="35">
        <v>0</v>
      </c>
      <c r="G49" s="34">
        <f t="shared" si="18"/>
        <v>0</v>
      </c>
    </row>
    <row r="50" spans="1:7" ht="15.75" customHeight="1">
      <c r="A50" s="30"/>
      <c r="B50" s="31" t="s">
        <v>77</v>
      </c>
      <c r="C50" s="4" t="s">
        <v>73</v>
      </c>
      <c r="D50" s="35">
        <v>0</v>
      </c>
      <c r="E50" s="35">
        <v>0</v>
      </c>
      <c r="F50" s="35">
        <v>450</v>
      </c>
      <c r="G50" s="34">
        <f t="shared" si="18"/>
        <v>450</v>
      </c>
    </row>
    <row r="51" spans="1:7" ht="15.75" customHeight="1">
      <c r="A51" s="30"/>
      <c r="B51" s="31" t="s">
        <v>78</v>
      </c>
      <c r="C51" s="4" t="s">
        <v>73</v>
      </c>
      <c r="D51" s="35">
        <v>0</v>
      </c>
      <c r="E51" s="35">
        <v>0</v>
      </c>
      <c r="F51" s="35">
        <v>0</v>
      </c>
      <c r="G51" s="34">
        <f t="shared" si="18"/>
        <v>0</v>
      </c>
    </row>
    <row r="52" spans="1:7" ht="15.75" customHeight="1">
      <c r="A52" s="30"/>
      <c r="B52" s="31" t="s">
        <v>76</v>
      </c>
      <c r="C52" s="4" t="s">
        <v>73</v>
      </c>
      <c r="D52" s="35">
        <v>0</v>
      </c>
      <c r="E52" s="35">
        <v>0</v>
      </c>
      <c r="F52" s="35">
        <v>0</v>
      </c>
      <c r="G52" s="34">
        <f t="shared" si="18"/>
        <v>0</v>
      </c>
    </row>
    <row r="53" spans="1:7" ht="15.75" customHeight="1">
      <c r="A53" s="30"/>
      <c r="B53" s="31" t="s">
        <v>23</v>
      </c>
      <c r="C53" s="4" t="s">
        <v>73</v>
      </c>
      <c r="D53" s="35">
        <v>0</v>
      </c>
      <c r="E53" s="35">
        <v>0</v>
      </c>
      <c r="F53" s="35">
        <v>0</v>
      </c>
      <c r="G53" s="34">
        <f>D53+E53+F53</f>
        <v>0</v>
      </c>
    </row>
    <row r="54" spans="1:7" s="7" customFormat="1" ht="16.5" customHeight="1">
      <c r="A54" s="9" t="s">
        <v>28</v>
      </c>
      <c r="B54" s="12" t="s">
        <v>29</v>
      </c>
      <c r="C54" s="6" t="s">
        <v>73</v>
      </c>
      <c r="D54" s="34">
        <f t="shared" ref="D54:F54" si="19">D9-D29</f>
        <v>787.10438999999678</v>
      </c>
      <c r="E54" s="34">
        <f t="shared" si="19"/>
        <v>-79</v>
      </c>
      <c r="F54" s="34">
        <f t="shared" si="19"/>
        <v>-3639.1610600000022</v>
      </c>
      <c r="G54" s="34">
        <f>G9-G29</f>
        <v>-2931.0566700000054</v>
      </c>
    </row>
    <row r="55" spans="1:7" s="7" customFormat="1" ht="16.5" customHeight="1">
      <c r="A55" s="9" t="s">
        <v>30</v>
      </c>
      <c r="B55" s="12" t="s">
        <v>31</v>
      </c>
      <c r="C55" s="6"/>
      <c r="D55" s="37">
        <f t="shared" ref="D55:G55" si="20">D56-D62+D68</f>
        <v>6236.7</v>
      </c>
      <c r="E55" s="37">
        <f t="shared" si="20"/>
        <v>6315.7</v>
      </c>
      <c r="F55" s="37">
        <f t="shared" si="20"/>
        <v>9954.8610599999993</v>
      </c>
      <c r="G55" s="37">
        <f t="shared" si="20"/>
        <v>21431.056670000005</v>
      </c>
    </row>
    <row r="56" spans="1:7" s="7" customFormat="1" ht="16.5" customHeight="1">
      <c r="A56" s="9" t="s">
        <v>32</v>
      </c>
      <c r="B56" s="12" t="s">
        <v>33</v>
      </c>
      <c r="C56" s="6"/>
      <c r="D56" s="34">
        <v>0</v>
      </c>
      <c r="E56" s="34">
        <f t="shared" ref="E56:F56" si="21">E57+E58+E59+E60+E61</f>
        <v>0</v>
      </c>
      <c r="F56" s="34">
        <f t="shared" si="21"/>
        <v>40000</v>
      </c>
      <c r="G56" s="34">
        <f>D56+E56+F56</f>
        <v>40000</v>
      </c>
    </row>
    <row r="57" spans="1:7" ht="29.25" customHeight="1">
      <c r="A57" s="30"/>
      <c r="B57" s="31" t="s">
        <v>34</v>
      </c>
      <c r="C57" s="4" t="s">
        <v>35</v>
      </c>
      <c r="D57" s="35">
        <v>0</v>
      </c>
      <c r="E57" s="35">
        <v>0</v>
      </c>
      <c r="F57" s="35">
        <v>0</v>
      </c>
      <c r="G57" s="34">
        <f t="shared" ref="G57:G67" si="22">D57+E57+F57</f>
        <v>0</v>
      </c>
    </row>
    <row r="58" spans="1:7" ht="18.75" customHeight="1">
      <c r="A58" s="30"/>
      <c r="B58" s="31" t="s">
        <v>36</v>
      </c>
      <c r="C58" s="4" t="s">
        <v>37</v>
      </c>
      <c r="D58" s="35">
        <v>0</v>
      </c>
      <c r="E58" s="35">
        <v>0</v>
      </c>
      <c r="F58" s="35">
        <v>40000</v>
      </c>
      <c r="G58" s="34">
        <f t="shared" si="22"/>
        <v>40000</v>
      </c>
    </row>
    <row r="59" spans="1:7" ht="30.75" customHeight="1">
      <c r="A59" s="30"/>
      <c r="B59" s="31" t="s">
        <v>38</v>
      </c>
      <c r="C59" s="4" t="s">
        <v>39</v>
      </c>
      <c r="D59" s="35">
        <v>0</v>
      </c>
      <c r="E59" s="35">
        <v>0</v>
      </c>
      <c r="F59" s="35">
        <v>0</v>
      </c>
      <c r="G59" s="34">
        <f t="shared" si="22"/>
        <v>0</v>
      </c>
    </row>
    <row r="60" spans="1:7" ht="30.75" customHeight="1">
      <c r="A60" s="30"/>
      <c r="B60" s="31" t="s">
        <v>40</v>
      </c>
      <c r="C60" s="4" t="s">
        <v>63</v>
      </c>
      <c r="D60" s="35">
        <v>0</v>
      </c>
      <c r="E60" s="35">
        <v>0</v>
      </c>
      <c r="F60" s="35">
        <v>0</v>
      </c>
      <c r="G60" s="34">
        <f t="shared" si="22"/>
        <v>0</v>
      </c>
    </row>
    <row r="61" spans="1:7" ht="15.75" customHeight="1">
      <c r="A61" s="30"/>
      <c r="B61" s="31" t="s">
        <v>41</v>
      </c>
      <c r="C61" s="4" t="s">
        <v>42</v>
      </c>
      <c r="D61" s="35">
        <v>0</v>
      </c>
      <c r="E61" s="35">
        <v>0</v>
      </c>
      <c r="F61" s="35">
        <v>0</v>
      </c>
      <c r="G61" s="34">
        <f t="shared" si="22"/>
        <v>0</v>
      </c>
    </row>
    <row r="62" spans="1:7" s="7" customFormat="1" ht="18.75" customHeight="1">
      <c r="A62" s="9" t="s">
        <v>43</v>
      </c>
      <c r="B62" s="12" t="s">
        <v>44</v>
      </c>
      <c r="C62" s="6"/>
      <c r="D62" s="34">
        <v>0</v>
      </c>
      <c r="E62" s="34">
        <f t="shared" ref="E62:F62" si="23">E63+E64+E65+E66+E67</f>
        <v>0</v>
      </c>
      <c r="F62" s="34">
        <f t="shared" si="23"/>
        <v>36323</v>
      </c>
      <c r="G62" s="34">
        <f t="shared" si="22"/>
        <v>36323</v>
      </c>
    </row>
    <row r="63" spans="1:7" ht="30.75" customHeight="1">
      <c r="A63" s="30"/>
      <c r="B63" s="31" t="s">
        <v>45</v>
      </c>
      <c r="C63" s="4" t="s">
        <v>46</v>
      </c>
      <c r="D63" s="35">
        <v>0</v>
      </c>
      <c r="E63" s="35">
        <v>0</v>
      </c>
      <c r="F63" s="35">
        <v>0</v>
      </c>
      <c r="G63" s="34">
        <f t="shared" si="22"/>
        <v>0</v>
      </c>
    </row>
    <row r="64" spans="1:7" ht="15.75" customHeight="1">
      <c r="A64" s="30"/>
      <c r="B64" s="31" t="s">
        <v>47</v>
      </c>
      <c r="C64" s="4" t="s">
        <v>48</v>
      </c>
      <c r="D64" s="35">
        <v>0</v>
      </c>
      <c r="E64" s="35">
        <v>0</v>
      </c>
      <c r="F64" s="35">
        <v>36323</v>
      </c>
      <c r="G64" s="34">
        <f t="shared" si="22"/>
        <v>36323</v>
      </c>
    </row>
    <row r="65" spans="1:7" ht="15.75" customHeight="1">
      <c r="A65" s="30"/>
      <c r="B65" s="31" t="s">
        <v>49</v>
      </c>
      <c r="C65" s="4" t="s">
        <v>50</v>
      </c>
      <c r="D65" s="35">
        <v>0</v>
      </c>
      <c r="E65" s="35">
        <v>0</v>
      </c>
      <c r="F65" s="35">
        <v>0</v>
      </c>
      <c r="G65" s="34">
        <f t="shared" si="22"/>
        <v>0</v>
      </c>
    </row>
    <row r="66" spans="1:7" ht="15.75" customHeight="1">
      <c r="A66" s="30"/>
      <c r="B66" s="31" t="s">
        <v>51</v>
      </c>
      <c r="C66" s="4" t="s">
        <v>52</v>
      </c>
      <c r="D66" s="35">
        <v>0</v>
      </c>
      <c r="E66" s="35">
        <v>0</v>
      </c>
      <c r="F66" s="35">
        <v>0</v>
      </c>
      <c r="G66" s="34">
        <f t="shared" si="22"/>
        <v>0</v>
      </c>
    </row>
    <row r="67" spans="1:7" ht="15.75" customHeight="1">
      <c r="A67" s="30"/>
      <c r="B67" s="31" t="s">
        <v>53</v>
      </c>
      <c r="C67" s="4" t="s">
        <v>54</v>
      </c>
      <c r="D67" s="35">
        <v>0</v>
      </c>
      <c r="E67" s="35">
        <v>0</v>
      </c>
      <c r="F67" s="35">
        <v>0</v>
      </c>
      <c r="G67" s="34">
        <f t="shared" si="22"/>
        <v>0</v>
      </c>
    </row>
    <row r="68" spans="1:7" s="7" customFormat="1" ht="17.25" customHeight="1">
      <c r="A68" s="9" t="s">
        <v>55</v>
      </c>
      <c r="B68" s="12" t="s">
        <v>56</v>
      </c>
      <c r="C68" s="6"/>
      <c r="D68" s="34">
        <v>6236.7</v>
      </c>
      <c r="E68" s="34">
        <f>(E62+E29)-(E56+E9)+D68+D56</f>
        <v>6315.7</v>
      </c>
      <c r="F68" s="34">
        <f>(F62+F29)-(F56+F9)+E68+E56</f>
        <v>6277.8610599999984</v>
      </c>
      <c r="G68" s="34">
        <f>(G62+G29)-(G56+G9)+500+18000</f>
        <v>17754.056670000005</v>
      </c>
    </row>
    <row r="69" spans="1:7" s="7" customFormat="1" ht="17.25" customHeight="1">
      <c r="A69" s="9" t="s">
        <v>57</v>
      </c>
      <c r="B69" s="12" t="s">
        <v>58</v>
      </c>
      <c r="C69" s="6"/>
      <c r="D69" s="34">
        <v>165.5</v>
      </c>
      <c r="E69" s="34">
        <f t="shared" ref="E69" si="24">D70</f>
        <v>952.60438999999678</v>
      </c>
      <c r="F69" s="34">
        <f t="shared" ref="F69" si="25">E70</f>
        <v>873.60438999999678</v>
      </c>
      <c r="G69" s="34">
        <f>D69</f>
        <v>165.5</v>
      </c>
    </row>
    <row r="70" spans="1:7" s="7" customFormat="1" ht="17.25" customHeight="1">
      <c r="A70" s="9" t="s">
        <v>59</v>
      </c>
      <c r="B70" s="12" t="s">
        <v>60</v>
      </c>
      <c r="C70" s="6"/>
      <c r="D70" s="34">
        <f t="shared" ref="D70" si="26">D69+D9-D29</f>
        <v>952.60438999999678</v>
      </c>
      <c r="E70" s="34">
        <f t="shared" ref="E70" si="27">E69+E9-E29+E55-E68</f>
        <v>873.60438999999678</v>
      </c>
      <c r="F70" s="34">
        <f t="shared" ref="F70" si="28">F69+F9-F29+F55-F68</f>
        <v>911.44332999999551</v>
      </c>
      <c r="G70" s="34">
        <f t="shared" ref="G70" si="29">G69+G9-G29+G55-G68</f>
        <v>911.4433299999946</v>
      </c>
    </row>
    <row r="71" spans="1:7" s="7" customFormat="1" ht="22.5" customHeight="1" thickBot="1">
      <c r="A71" s="10" t="s">
        <v>61</v>
      </c>
      <c r="B71" s="16" t="s">
        <v>62</v>
      </c>
      <c r="C71" s="8"/>
      <c r="D71" s="45">
        <v>0</v>
      </c>
      <c r="E71" s="45">
        <v>0</v>
      </c>
      <c r="F71" s="45">
        <v>0</v>
      </c>
      <c r="G71" s="45">
        <v>0</v>
      </c>
    </row>
    <row r="72" spans="1:7" ht="8.25" customHeight="1"/>
    <row r="73" spans="1:7" ht="18.75" customHeight="1">
      <c r="B73" s="29" t="s">
        <v>104</v>
      </c>
      <c r="C73" s="29"/>
      <c r="D73" s="29"/>
      <c r="E73" s="29"/>
      <c r="F73" s="29"/>
      <c r="G73" s="29"/>
    </row>
    <row r="74" spans="1:7" s="5" customFormat="1" ht="12.75">
      <c r="B74" s="28" t="s">
        <v>105</v>
      </c>
      <c r="C74" s="28"/>
      <c r="D74" s="28"/>
      <c r="E74" s="28"/>
      <c r="F74" s="28"/>
      <c r="G74" s="28"/>
    </row>
    <row r="75" spans="1:7" s="5" customFormat="1" ht="13.5" customHeight="1">
      <c r="B75" s="40" t="s">
        <v>65</v>
      </c>
      <c r="C75" s="40"/>
      <c r="D75" s="40"/>
      <c r="E75" s="40"/>
      <c r="F75" s="40"/>
      <c r="G75" s="40"/>
    </row>
    <row r="76" spans="1:7" ht="18.75">
      <c r="B76" s="41"/>
      <c r="C76" s="41"/>
      <c r="D76" s="41"/>
      <c r="E76" s="41"/>
      <c r="F76" s="41"/>
      <c r="G76" s="41"/>
    </row>
  </sheetData>
  <mergeCells count="9">
    <mergeCell ref="E1:G1"/>
    <mergeCell ref="E3:G3"/>
    <mergeCell ref="B75:G75"/>
    <mergeCell ref="B76:G76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2023-06-13T07:24:37Z</cp:lastPrinted>
  <dcterms:created xsi:type="dcterms:W3CDTF">2022-09-28T12:50:16Z</dcterms:created>
  <dcterms:modified xsi:type="dcterms:W3CDTF">2023-06-13T07:24:39Z</dcterms:modified>
</cp:coreProperties>
</file>